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RSCH/RDS Files/Internal Award Programs/I3 Award/"/>
    </mc:Choice>
  </mc:AlternateContent>
  <xr:revisionPtr revIDLastSave="0" documentId="8_{7B788548-BA90-D74D-BA73-055BFDB6150E}" xr6:coauthVersionLast="47" xr6:coauthVersionMax="47" xr10:uidLastSave="{00000000-0000-0000-0000-000000000000}"/>
  <bookViews>
    <workbookView xWindow="1480" yWindow="500" windowWidth="27300" windowHeight="17500" xr2:uid="{00000000-000D-0000-FFFF-FFFF00000000}"/>
  </bookViews>
  <sheets>
    <sheet name="Budget Template" sheetId="9" r:id="rId1"/>
    <sheet name="Sample Budget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8" l="1"/>
  <c r="D40" i="9"/>
  <c r="C40" i="9"/>
  <c r="F21" i="9"/>
  <c r="H21" i="9" s="1"/>
  <c r="D21" i="9"/>
  <c r="G21" i="9" s="1"/>
  <c r="I18" i="9"/>
  <c r="J18" i="9" s="1"/>
  <c r="G18" i="9"/>
  <c r="H18" i="9" s="1"/>
  <c r="K18" i="9" s="1"/>
  <c r="I17" i="9"/>
  <c r="G17" i="9"/>
  <c r="H17" i="9" s="1"/>
  <c r="K17" i="9" s="1"/>
  <c r="I16" i="9"/>
  <c r="J16" i="9" s="1"/>
  <c r="L16" i="9" s="1"/>
  <c r="M16" i="9" s="1"/>
  <c r="G16" i="9"/>
  <c r="H16" i="9" s="1"/>
  <c r="K16" i="9" s="1"/>
  <c r="I13" i="9"/>
  <c r="J13" i="9" s="1"/>
  <c r="G13" i="9"/>
  <c r="J12" i="9"/>
  <c r="I12" i="9"/>
  <c r="L12" i="9" s="1"/>
  <c r="G12" i="9"/>
  <c r="H12" i="9" s="1"/>
  <c r="I11" i="9"/>
  <c r="G11" i="9"/>
  <c r="H11" i="9" s="1"/>
  <c r="K11" i="9" s="1"/>
  <c r="I10" i="9"/>
  <c r="J10" i="9" s="1"/>
  <c r="L10" i="9" s="1"/>
  <c r="G10" i="9"/>
  <c r="H10" i="9" s="1"/>
  <c r="K10" i="9" s="1"/>
  <c r="K10" i="8"/>
  <c r="F21" i="8"/>
  <c r="D21" i="8"/>
  <c r="H17" i="8"/>
  <c r="H18" i="8"/>
  <c r="K13" i="9" l="1"/>
  <c r="M10" i="9"/>
  <c r="L11" i="9"/>
  <c r="M11" i="9" s="1"/>
  <c r="J11" i="9"/>
  <c r="K12" i="9"/>
  <c r="M12" i="9" s="1"/>
  <c r="H13" i="9"/>
  <c r="L13" i="9"/>
  <c r="M13" i="9" s="1"/>
  <c r="J17" i="9"/>
  <c r="L17" i="9" s="1"/>
  <c r="L18" i="9"/>
  <c r="H21" i="8"/>
  <c r="G21" i="8"/>
  <c r="D40" i="8"/>
  <c r="C40" i="8"/>
  <c r="I17" i="8"/>
  <c r="J17" i="8" s="1"/>
  <c r="I18" i="8"/>
  <c r="J18" i="8" s="1"/>
  <c r="I16" i="8"/>
  <c r="J16" i="8" s="1"/>
  <c r="G17" i="8"/>
  <c r="G18" i="8"/>
  <c r="G16" i="8"/>
  <c r="H16" i="8" s="1"/>
  <c r="I13" i="8"/>
  <c r="J13" i="8" s="1"/>
  <c r="I12" i="8"/>
  <c r="J12" i="8" s="1"/>
  <c r="L12" i="8" s="1"/>
  <c r="I11" i="8"/>
  <c r="J11" i="8" s="1"/>
  <c r="L11" i="8" s="1"/>
  <c r="I10" i="8"/>
  <c r="J10" i="8" s="1"/>
  <c r="L10" i="8" s="1"/>
  <c r="G10" i="8"/>
  <c r="H10" i="8" s="1"/>
  <c r="G13" i="8"/>
  <c r="G12" i="8"/>
  <c r="H12" i="8" s="1"/>
  <c r="G11" i="8"/>
  <c r="H11" i="8" s="1"/>
  <c r="K11" i="8" s="1"/>
  <c r="C24" i="9" l="1"/>
  <c r="D43" i="9" s="1"/>
  <c r="B24" i="9"/>
  <c r="C43" i="9" s="1"/>
  <c r="K17" i="8"/>
  <c r="K18" i="8"/>
  <c r="K16" i="8"/>
  <c r="L17" i="8"/>
  <c r="L18" i="8"/>
  <c r="M11" i="8"/>
  <c r="M10" i="8"/>
  <c r="L16" i="8"/>
  <c r="K12" i="8"/>
  <c r="H13" i="8"/>
  <c r="K13" i="8" s="1"/>
  <c r="L13" i="8"/>
  <c r="E43" i="9" l="1"/>
  <c r="B24" i="8"/>
  <c r="C43" i="8" s="1"/>
  <c r="C24" i="8"/>
  <c r="D43" i="8" s="1"/>
  <c r="M16" i="8"/>
  <c r="M12" i="8"/>
  <c r="M13" i="8"/>
  <c r="E43" i="8" l="1"/>
</calcChain>
</file>

<file path=xl/sharedStrings.xml><?xml version="1.0" encoding="utf-8"?>
<sst xmlns="http://schemas.openxmlformats.org/spreadsheetml/2006/main" count="129" uniqueCount="59">
  <si>
    <t>PI Name:</t>
  </si>
  <si>
    <t>Travel</t>
  </si>
  <si>
    <t>Proposal Title:</t>
  </si>
  <si>
    <t>Salary</t>
  </si>
  <si>
    <r>
      <t>Equipment*-</t>
    </r>
    <r>
      <rPr>
        <sz val="12"/>
        <rFont val="Arial"/>
        <family val="2"/>
      </rPr>
      <t>stand alone pieces over $5K</t>
    </r>
  </si>
  <si>
    <t>Other Direct Costs</t>
  </si>
  <si>
    <t>Personnel Costs</t>
  </si>
  <si>
    <t>TOTAL REQUEST:</t>
  </si>
  <si>
    <t>I3 Project Budget</t>
  </si>
  <si>
    <t>Year 1</t>
  </si>
  <si>
    <t>Year 2</t>
  </si>
  <si>
    <t xml:space="preserve">Year 1 Total </t>
  </si>
  <si>
    <t>Year 2 Total</t>
  </si>
  <si>
    <t>Total</t>
  </si>
  <si>
    <t>Outside Collaborators/Consultants</t>
  </si>
  <si>
    <t>Budget Administrator Name:</t>
  </si>
  <si>
    <t>OPE Rate Year 1</t>
  </si>
  <si>
    <t>OPE Rate Year 2</t>
  </si>
  <si>
    <t>If applicable, insert anticipated % salary increase for year 2:</t>
  </si>
  <si>
    <t>Base Salary</t>
  </si>
  <si>
    <t>Y1 OPE</t>
  </si>
  <si>
    <t>Y2 Salary</t>
  </si>
  <si>
    <t>Y2 OPE</t>
  </si>
  <si>
    <t>Y1 Salary</t>
  </si>
  <si>
    <t>Year 1 Total</t>
  </si>
  <si>
    <t>Personnel Total</t>
  </si>
  <si>
    <t>for current GE insurance, fees and tuition rates</t>
  </si>
  <si>
    <t>*Please refer to the</t>
  </si>
  <si>
    <t xml:space="preserve"> Quick Reference Card </t>
  </si>
  <si>
    <t>GE tuition/ fees/ insurance*</t>
  </si>
  <si>
    <t>Direct Costs Total</t>
  </si>
  <si>
    <t>Y1</t>
  </si>
  <si>
    <t>Y2</t>
  </si>
  <si>
    <t>Materials &amp; Supplies</t>
  </si>
  <si>
    <t xml:space="preserve">Technical personnel </t>
  </si>
  <si>
    <t>Undergraduate Students</t>
  </si>
  <si>
    <t>$ per hour</t>
  </si>
  <si>
    <t># hrs total Y2</t>
  </si>
  <si>
    <t># hrs total Y1</t>
  </si>
  <si>
    <t>OPE Y1</t>
  </si>
  <si>
    <t>OPE Y2</t>
  </si>
  <si>
    <t>Total Y1</t>
  </si>
  <si>
    <t>Total Y2</t>
  </si>
  <si>
    <t>**Please fill  in yellow cells only**</t>
  </si>
  <si>
    <t>% Effort - Y1</t>
  </si>
  <si>
    <t>% Effort - Y2</t>
  </si>
  <si>
    <t>Yr 2 OPE</t>
  </si>
  <si>
    <t># of AY terms - Y1</t>
  </si>
  <si>
    <t>% effort  - Y1</t>
  </si>
  <si>
    <t>% effort - Y2</t>
  </si>
  <si>
    <t># of AY terms - Y2</t>
  </si>
  <si>
    <t>Gradute Employee            (effort 0.2 - 0.49 FTE)</t>
  </si>
  <si>
    <t xml:space="preserve">Research Assistant </t>
  </si>
  <si>
    <t>Grad Student - GE II</t>
  </si>
  <si>
    <t xml:space="preserve">Example of Interdisciplinary Work </t>
  </si>
  <si>
    <t>P. I. Researcher</t>
  </si>
  <si>
    <t>B. A. Administrator</t>
  </si>
  <si>
    <t>Undergrad Student</t>
  </si>
  <si>
    <t>See SPS's Quick Reference Card for current OPE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</si>
</sst>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1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/>
    <xf numFmtId="6" fontId="4" fillId="0" borderId="0" xfId="0" applyNumberFormat="1" applyFont="1"/>
    <xf numFmtId="10" fontId="3" fillId="0" borderId="0" xfId="0" applyNumberFormat="1" applyFont="1"/>
    <xf numFmtId="3" fontId="4" fillId="0" borderId="0" xfId="0" applyNumberFormat="1" applyFont="1"/>
    <xf numFmtId="164" fontId="4" fillId="2" borderId="1" xfId="1" applyNumberFormat="1" applyFont="1" applyFill="1" applyBorder="1" applyProtection="1">
      <protection locked="0"/>
    </xf>
    <xf numFmtId="164" fontId="3" fillId="0" borderId="0" xfId="1" applyNumberFormat="1" applyFont="1"/>
    <xf numFmtId="164" fontId="4" fillId="0" borderId="0" xfId="0" applyNumberFormat="1" applyFont="1"/>
    <xf numFmtId="6" fontId="3" fillId="0" borderId="0" xfId="0" applyNumberFormat="1" applyFont="1"/>
    <xf numFmtId="3" fontId="3" fillId="0" borderId="0" xfId="0" applyNumberFormat="1" applyFont="1"/>
    <xf numFmtId="9" fontId="4" fillId="2" borderId="1" xfId="3" applyFont="1" applyFill="1" applyBorder="1" applyProtection="1">
      <protection locked="0"/>
    </xf>
    <xf numFmtId="0" fontId="5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4" fillId="4" borderId="1" xfId="1" applyNumberFormat="1" applyFont="1" applyFill="1" applyBorder="1" applyProtection="1">
      <protection locked="0"/>
    </xf>
    <xf numFmtId="9" fontId="4" fillId="4" borderId="1" xfId="3" applyFont="1" applyFill="1" applyBorder="1" applyProtection="1">
      <protection locked="0"/>
    </xf>
    <xf numFmtId="164" fontId="4" fillId="4" borderId="1" xfId="1" applyNumberFormat="1" applyFont="1" applyFill="1" applyBorder="1"/>
    <xf numFmtId="9" fontId="3" fillId="0" borderId="1" xfId="3" applyFont="1" applyFill="1" applyBorder="1" applyAlignment="1" applyProtection="1">
      <alignment horizontal="center" vertical="center" wrapText="1"/>
      <protection locked="0"/>
    </xf>
    <xf numFmtId="2" fontId="4" fillId="2" borderId="1" xfId="3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1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/>
    <xf numFmtId="166" fontId="4" fillId="0" borderId="1" xfId="1" applyNumberFormat="1" applyFont="1" applyBorder="1"/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4" fillId="2" borderId="1" xfId="3" applyNumberFormat="1" applyFont="1" applyFill="1" applyBorder="1" applyProtection="1">
      <protection locked="0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3" fillId="6" borderId="1" xfId="0" applyFont="1" applyFill="1" applyBorder="1" applyAlignment="1">
      <alignment horizontal="center" vertical="center"/>
    </xf>
    <xf numFmtId="166" fontId="4" fillId="6" borderId="1" xfId="0" applyNumberFormat="1" applyFont="1" applyFill="1" applyBorder="1"/>
    <xf numFmtId="0" fontId="4" fillId="6" borderId="1" xfId="0" applyFont="1" applyFill="1" applyBorder="1"/>
    <xf numFmtId="0" fontId="0" fillId="4" borderId="1" xfId="0" applyFill="1" applyBorder="1"/>
    <xf numFmtId="0" fontId="8" fillId="0" borderId="0" xfId="2" applyFont="1" applyBorder="1" applyAlignment="1" applyProtection="1"/>
    <xf numFmtId="44" fontId="4" fillId="0" borderId="0" xfId="1" applyFont="1" applyFill="1" applyBorder="1" applyProtection="1">
      <protection locked="0"/>
    </xf>
    <xf numFmtId="44" fontId="7" fillId="4" borderId="1" xfId="0" applyNumberFormat="1" applyFont="1" applyFill="1" applyBorder="1"/>
    <xf numFmtId="164" fontId="4" fillId="5" borderId="1" xfId="1" applyNumberFormat="1" applyFont="1" applyFill="1" applyBorder="1"/>
    <xf numFmtId="164" fontId="4" fillId="0" borderId="0" xfId="1" applyNumberFormat="1" applyFont="1" applyBorder="1"/>
    <xf numFmtId="164" fontId="4" fillId="0" borderId="0" xfId="1" applyNumberFormat="1" applyFont="1"/>
    <xf numFmtId="44" fontId="7" fillId="0" borderId="0" xfId="0" applyNumberFormat="1" applyFont="1"/>
    <xf numFmtId="0" fontId="4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6" fontId="4" fillId="0" borderId="0" xfId="1" applyNumberFormat="1" applyFont="1" applyFill="1" applyBorder="1"/>
    <xf numFmtId="166" fontId="4" fillId="0" borderId="0" xfId="1" applyNumberFormat="1" applyFont="1" applyBorder="1"/>
    <xf numFmtId="0" fontId="4" fillId="4" borderId="0" xfId="0" applyFont="1" applyFill="1" applyAlignment="1" applyProtection="1">
      <alignment vertical="center"/>
      <protection locked="0"/>
    </xf>
    <xf numFmtId="164" fontId="4" fillId="4" borderId="0" xfId="1" applyNumberFormat="1" applyFont="1" applyFill="1" applyBorder="1" applyProtection="1">
      <protection locked="0"/>
    </xf>
    <xf numFmtId="2" fontId="4" fillId="4" borderId="0" xfId="3" applyNumberFormat="1" applyFont="1" applyFill="1" applyBorder="1" applyProtection="1">
      <protection locked="0"/>
    </xf>
    <xf numFmtId="1" fontId="4" fillId="4" borderId="0" xfId="3" applyNumberFormat="1" applyFont="1" applyFill="1" applyBorder="1" applyProtection="1">
      <protection locked="0"/>
    </xf>
    <xf numFmtId="1" fontId="3" fillId="4" borderId="0" xfId="3" applyNumberFormat="1" applyFont="1" applyFill="1" applyBorder="1" applyAlignment="1" applyProtection="1">
      <alignment horizontal="center"/>
      <protection locked="0"/>
    </xf>
    <xf numFmtId="9" fontId="3" fillId="4" borderId="0" xfId="3" applyFont="1" applyFill="1" applyBorder="1" applyAlignment="1" applyProtection="1">
      <alignment horizontal="center"/>
      <protection locked="0"/>
    </xf>
    <xf numFmtId="166" fontId="4" fillId="4" borderId="0" xfId="1" applyNumberFormat="1" applyFont="1" applyFill="1" applyBorder="1"/>
    <xf numFmtId="0" fontId="7" fillId="4" borderId="2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6" fontId="4" fillId="0" borderId="1" xfId="0" applyNumberFormat="1" applyFont="1" applyBorder="1"/>
    <xf numFmtId="0" fontId="4" fillId="0" borderId="1" xfId="0" applyFont="1" applyBorder="1"/>
    <xf numFmtId="10" fontId="4" fillId="0" borderId="1" xfId="0" applyNumberFormat="1" applyFont="1" applyBorder="1"/>
    <xf numFmtId="1" fontId="3" fillId="0" borderId="1" xfId="3" applyNumberFormat="1" applyFont="1" applyFill="1" applyBorder="1" applyAlignment="1" applyProtection="1">
      <alignment horizontal="center" vertical="center"/>
      <protection locked="0"/>
    </xf>
    <xf numFmtId="2" fontId="3" fillId="0" borderId="1" xfId="3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vertical="center"/>
      <protection locked="0"/>
    </xf>
    <xf numFmtId="166" fontId="11" fillId="2" borderId="1" xfId="1" applyNumberFormat="1" applyFont="1" applyFill="1" applyBorder="1" applyProtection="1">
      <protection locked="0"/>
    </xf>
    <xf numFmtId="2" fontId="11" fillId="2" borderId="1" xfId="3" applyNumberFormat="1" applyFont="1" applyFill="1" applyBorder="1" applyProtection="1">
      <protection locked="0"/>
    </xf>
    <xf numFmtId="1" fontId="11" fillId="2" borderId="1" xfId="3" applyNumberFormat="1" applyFont="1" applyFill="1" applyBorder="1" applyProtection="1">
      <protection locked="0"/>
    </xf>
    <xf numFmtId="166" fontId="11" fillId="0" borderId="1" xfId="1" applyNumberFormat="1" applyFont="1" applyFill="1" applyBorder="1"/>
    <xf numFmtId="166" fontId="11" fillId="0" borderId="1" xfId="1" applyNumberFormat="1" applyFont="1" applyBorder="1"/>
    <xf numFmtId="166" fontId="11" fillId="6" borderId="1" xfId="0" applyNumberFormat="1" applyFont="1" applyFill="1" applyBorder="1"/>
    <xf numFmtId="0" fontId="12" fillId="0" borderId="0" xfId="0" applyFont="1"/>
    <xf numFmtId="164" fontId="11" fillId="2" borderId="1" xfId="1" applyNumberFormat="1" applyFont="1" applyFill="1" applyBorder="1" applyProtection="1">
      <protection locked="0"/>
    </xf>
    <xf numFmtId="9" fontId="11" fillId="2" borderId="1" xfId="3" applyFont="1" applyFill="1" applyBorder="1" applyProtection="1">
      <protection locked="0"/>
    </xf>
    <xf numFmtId="165" fontId="11" fillId="2" borderId="1" xfId="3" applyNumberFormat="1" applyFont="1" applyFill="1" applyBorder="1" applyProtection="1">
      <protection locked="0"/>
    </xf>
    <xf numFmtId="1" fontId="11" fillId="5" borderId="1" xfId="3" applyNumberFormat="1" applyFont="1" applyFill="1" applyBorder="1" applyAlignment="1" applyProtection="1">
      <alignment horizontal="center"/>
      <protection locked="0"/>
    </xf>
    <xf numFmtId="1" fontId="4" fillId="5" borderId="1" xfId="3" applyNumberFormat="1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6" fontId="11" fillId="5" borderId="1" xfId="1" applyNumberFormat="1" applyFont="1" applyFill="1" applyBorder="1" applyAlignment="1" applyProtection="1">
      <alignment horizontal="center" vertical="center"/>
      <protection locked="0"/>
    </xf>
    <xf numFmtId="1" fontId="11" fillId="5" borderId="1" xfId="3" applyNumberFormat="1" applyFont="1" applyFill="1" applyBorder="1" applyAlignment="1" applyProtection="1">
      <alignment horizontal="center" vertical="center"/>
      <protection locked="0"/>
    </xf>
    <xf numFmtId="166" fontId="11" fillId="0" borderId="1" xfId="3" applyNumberFormat="1" applyFont="1" applyFill="1" applyBorder="1" applyAlignment="1" applyProtection="1">
      <alignment horizontal="center"/>
      <protection locked="0"/>
    </xf>
    <xf numFmtId="166" fontId="11" fillId="0" borderId="0" xfId="1" applyNumberFormat="1" applyFont="1" applyBorder="1"/>
    <xf numFmtId="166" fontId="11" fillId="0" borderId="0" xfId="1" applyNumberFormat="1" applyFont="1" applyFill="1" applyBorder="1"/>
    <xf numFmtId="0" fontId="11" fillId="0" borderId="0" xfId="0" applyFont="1"/>
    <xf numFmtId="0" fontId="13" fillId="0" borderId="0" xfId="0" applyFont="1"/>
    <xf numFmtId="166" fontId="11" fillId="0" borderId="1" xfId="1" applyNumberFormat="1" applyFont="1" applyFill="1" applyBorder="1" applyAlignment="1" applyProtection="1">
      <alignment horizontal="center" vertical="center"/>
    </xf>
    <xf numFmtId="166" fontId="11" fillId="0" borderId="1" xfId="3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11" fillId="5" borderId="1" xfId="1" applyNumberFormat="1" applyFont="1" applyFill="1" applyBorder="1"/>
    <xf numFmtId="0" fontId="4" fillId="0" borderId="0" xfId="0" applyFont="1" applyAlignment="1" applyProtection="1">
      <alignment wrapText="1"/>
      <protection locked="0"/>
    </xf>
    <xf numFmtId="9" fontId="3" fillId="2" borderId="1" xfId="3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6" fontId="4" fillId="2" borderId="1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2" applyFont="1" applyAlignment="1" applyProtection="1">
      <alignment vertical="center" wrapText="1"/>
      <protection locked="0"/>
    </xf>
    <xf numFmtId="0" fontId="15" fillId="0" borderId="0" xfId="2" applyFont="1" applyBorder="1" applyAlignment="1" applyProtection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search.uoregon.edu/sites/research2-stage.uoregon.edu/files/2020-01/quick_reference.pdf" TargetMode="External"/><Relationship Id="rId1" Type="http://schemas.openxmlformats.org/officeDocument/2006/relationships/hyperlink" Target="http://orsa.uoregon.edu/web/proposals/budget/quick_referenc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rsa.uoregon.edu/web/proposals/budget/quick_refere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15DB-A689-7842-9F48-C7BA014076C7}">
  <sheetPr>
    <pageSetUpPr fitToPage="1"/>
  </sheetPr>
  <dimension ref="A1:N47"/>
  <sheetViews>
    <sheetView tabSelected="1" zoomScaleNormal="100" workbookViewId="0">
      <selection activeCell="F28" sqref="F28"/>
    </sheetView>
  </sheetViews>
  <sheetFormatPr baseColWidth="10" defaultRowHeight="13" x14ac:dyDescent="0.15"/>
  <cols>
    <col min="1" max="1" width="29" style="28" customWidth="1"/>
    <col min="2" max="2" width="14.83203125" customWidth="1"/>
    <col min="3" max="3" width="15.6640625" customWidth="1"/>
    <col min="4" max="4" width="15.5" customWidth="1"/>
    <col min="5" max="5" width="19" customWidth="1"/>
    <col min="6" max="6" width="17.83203125" customWidth="1"/>
    <col min="7" max="7" width="19.5" customWidth="1"/>
    <col min="8" max="9" width="19.1640625" customWidth="1"/>
    <col min="10" max="10" width="17.6640625" customWidth="1"/>
    <col min="11" max="11" width="14.6640625" customWidth="1"/>
    <col min="12" max="12" width="15.33203125" customWidth="1"/>
    <col min="13" max="13" width="19.1640625" customWidth="1"/>
    <col min="14" max="14" width="16.6640625" customWidth="1"/>
  </cols>
  <sheetData>
    <row r="1" spans="1:13" ht="28" x14ac:dyDescent="0.15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3" ht="42" customHeight="1" x14ac:dyDescent="0.15">
      <c r="A2" s="101" t="s">
        <v>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3" ht="24" customHeight="1" x14ac:dyDescent="0.2">
      <c r="A3" s="27" t="s">
        <v>0</v>
      </c>
      <c r="B3" s="103"/>
      <c r="C3" s="103"/>
      <c r="D3" s="103"/>
      <c r="E3" s="2"/>
      <c r="F3" s="2"/>
      <c r="G3" s="2"/>
      <c r="H3" s="2"/>
      <c r="I3" s="2"/>
      <c r="J3" s="3"/>
      <c r="K3" s="3"/>
      <c r="L3" s="3"/>
    </row>
    <row r="4" spans="1:13" ht="22" customHeight="1" x14ac:dyDescent="0.2">
      <c r="A4" s="27" t="s">
        <v>15</v>
      </c>
      <c r="B4" s="103"/>
      <c r="C4" s="103"/>
      <c r="D4" s="103"/>
      <c r="E4" s="2"/>
      <c r="F4" s="2"/>
      <c r="G4" s="2"/>
      <c r="H4" s="2"/>
      <c r="I4" s="2"/>
      <c r="J4" s="3"/>
      <c r="K4" s="3"/>
      <c r="L4" s="3"/>
    </row>
    <row r="5" spans="1:13" ht="29" customHeight="1" x14ac:dyDescent="0.2">
      <c r="A5" s="27" t="s">
        <v>2</v>
      </c>
      <c r="B5" s="104"/>
      <c r="C5" s="104"/>
      <c r="D5" s="104"/>
      <c r="E5" s="2"/>
      <c r="F5" s="2"/>
      <c r="G5" s="2"/>
      <c r="H5" s="2"/>
      <c r="I5" s="2"/>
      <c r="J5" s="3"/>
      <c r="K5" s="3"/>
      <c r="L5" s="3"/>
    </row>
    <row r="6" spans="1:13" ht="68" customHeight="1" x14ac:dyDescent="0.2">
      <c r="A6" s="63"/>
      <c r="B6" s="2"/>
      <c r="C6" s="2"/>
      <c r="D6" s="2"/>
      <c r="E6" s="2"/>
      <c r="F6" s="105" t="s">
        <v>18</v>
      </c>
      <c r="G6" s="106"/>
      <c r="H6" s="12">
        <v>0</v>
      </c>
      <c r="I6" s="109" t="s">
        <v>58</v>
      </c>
      <c r="J6" s="3"/>
      <c r="K6" s="3"/>
      <c r="L6" s="3"/>
    </row>
    <row r="7" spans="1:13" ht="16" x14ac:dyDescent="0.2">
      <c r="A7" s="44"/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3" ht="20" x14ac:dyDescent="0.15">
      <c r="A8" s="99" t="s">
        <v>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32"/>
    </row>
    <row r="9" spans="1:13" s="23" customFormat="1" ht="36" customHeight="1" x14ac:dyDescent="0.15">
      <c r="A9" s="50" t="s">
        <v>34</v>
      </c>
      <c r="B9" s="29" t="s">
        <v>3</v>
      </c>
      <c r="C9" s="29" t="s">
        <v>44</v>
      </c>
      <c r="D9" s="29" t="s">
        <v>45</v>
      </c>
      <c r="E9" s="108" t="s">
        <v>16</v>
      </c>
      <c r="F9" s="108" t="s">
        <v>17</v>
      </c>
      <c r="G9" s="29" t="s">
        <v>23</v>
      </c>
      <c r="H9" s="29" t="s">
        <v>20</v>
      </c>
      <c r="I9" s="29" t="s">
        <v>21</v>
      </c>
      <c r="J9" s="29" t="s">
        <v>46</v>
      </c>
      <c r="K9" s="29" t="s">
        <v>11</v>
      </c>
      <c r="L9" s="29" t="s">
        <v>12</v>
      </c>
      <c r="M9" s="33" t="s">
        <v>13</v>
      </c>
    </row>
    <row r="10" spans="1:13" s="77" customFormat="1" ht="20" customHeight="1" x14ac:dyDescent="0.2">
      <c r="A10" s="70"/>
      <c r="B10" s="78"/>
      <c r="C10" s="79"/>
      <c r="D10" s="79"/>
      <c r="E10" s="80"/>
      <c r="F10" s="80"/>
      <c r="G10" s="74">
        <f>B10*C10</f>
        <v>0</v>
      </c>
      <c r="H10" s="75">
        <f>G10*E10</f>
        <v>0</v>
      </c>
      <c r="I10" s="74">
        <f>B10*D10*(1+$H$6)</f>
        <v>0</v>
      </c>
      <c r="J10" s="74">
        <f>I10*F10</f>
        <v>0</v>
      </c>
      <c r="K10" s="75">
        <f>H10+G10</f>
        <v>0</v>
      </c>
      <c r="L10" s="74">
        <f>I10+J10</f>
        <v>0</v>
      </c>
      <c r="M10" s="76">
        <f>L10+K10</f>
        <v>0</v>
      </c>
    </row>
    <row r="11" spans="1:13" ht="16" x14ac:dyDescent="0.2">
      <c r="A11" s="45"/>
      <c r="B11" s="7"/>
      <c r="C11" s="12"/>
      <c r="D11" s="12"/>
      <c r="E11" s="12"/>
      <c r="F11" s="12"/>
      <c r="G11" s="25">
        <f t="shared" ref="G11:G13" si="0">B11*C11</f>
        <v>0</v>
      </c>
      <c r="H11" s="26">
        <f t="shared" ref="H11:H13" si="1">G11*E11</f>
        <v>0</v>
      </c>
      <c r="I11" s="25">
        <f>B11*D11*(1+$H$6)</f>
        <v>0</v>
      </c>
      <c r="J11" s="25">
        <f>I11*F11</f>
        <v>0</v>
      </c>
      <c r="K11" s="26">
        <f>SUM(G11,H11)</f>
        <v>0</v>
      </c>
      <c r="L11" s="25">
        <f>I11+J11</f>
        <v>0</v>
      </c>
      <c r="M11" s="34">
        <f>L11+K11</f>
        <v>0</v>
      </c>
    </row>
    <row r="12" spans="1:13" ht="16" x14ac:dyDescent="0.2">
      <c r="A12" s="45"/>
      <c r="B12" s="7"/>
      <c r="C12" s="12"/>
      <c r="D12" s="12"/>
      <c r="E12" s="12"/>
      <c r="F12" s="12"/>
      <c r="G12" s="25">
        <f t="shared" si="0"/>
        <v>0</v>
      </c>
      <c r="H12" s="26">
        <f t="shared" si="1"/>
        <v>0</v>
      </c>
      <c r="I12" s="25">
        <f>B12*D12*(1+$H$6)</f>
        <v>0</v>
      </c>
      <c r="J12" s="25">
        <f>I12*F12</f>
        <v>0</v>
      </c>
      <c r="K12" s="26">
        <f>SUM(G12,H12)</f>
        <v>0</v>
      </c>
      <c r="L12" s="25">
        <f>I12+J12</f>
        <v>0</v>
      </c>
      <c r="M12" s="34">
        <f>L12+K12</f>
        <v>0</v>
      </c>
    </row>
    <row r="13" spans="1:13" ht="16" x14ac:dyDescent="0.2">
      <c r="A13" s="45"/>
      <c r="B13" s="7"/>
      <c r="C13" s="12"/>
      <c r="D13" s="12"/>
      <c r="E13" s="12"/>
      <c r="F13" s="12"/>
      <c r="G13" s="25">
        <f t="shared" si="0"/>
        <v>0</v>
      </c>
      <c r="H13" s="26">
        <f t="shared" si="1"/>
        <v>0</v>
      </c>
      <c r="I13" s="25">
        <f>B13*D13*(1+$H$6)</f>
        <v>0</v>
      </c>
      <c r="J13" s="25">
        <f>I13*F13</f>
        <v>0</v>
      </c>
      <c r="K13" s="26">
        <f>SUM(G13,H13)</f>
        <v>0</v>
      </c>
      <c r="L13" s="25">
        <f>I13+J13</f>
        <v>0</v>
      </c>
      <c r="M13" s="34">
        <f>L13+K13</f>
        <v>0</v>
      </c>
    </row>
    <row r="14" spans="1:13" ht="30" customHeight="1" x14ac:dyDescent="0.2">
      <c r="A14" s="46"/>
      <c r="B14" s="15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36"/>
    </row>
    <row r="15" spans="1:13" s="23" customFormat="1" ht="34" x14ac:dyDescent="0.15">
      <c r="A15" s="95" t="s">
        <v>51</v>
      </c>
      <c r="B15" s="21" t="s">
        <v>19</v>
      </c>
      <c r="C15" s="18" t="s">
        <v>48</v>
      </c>
      <c r="D15" s="18" t="s">
        <v>47</v>
      </c>
      <c r="E15" s="18" t="s">
        <v>49</v>
      </c>
      <c r="F15" s="22" t="s">
        <v>50</v>
      </c>
      <c r="G15" s="24" t="s">
        <v>23</v>
      </c>
      <c r="H15" s="24" t="s">
        <v>20</v>
      </c>
      <c r="I15" s="24" t="s">
        <v>21</v>
      </c>
      <c r="J15" s="24" t="s">
        <v>22</v>
      </c>
      <c r="K15" s="24" t="s">
        <v>24</v>
      </c>
      <c r="L15" s="31" t="s">
        <v>12</v>
      </c>
      <c r="M15" s="33" t="s">
        <v>13</v>
      </c>
    </row>
    <row r="16" spans="1:13" s="77" customFormat="1" ht="16" x14ac:dyDescent="0.2">
      <c r="A16" s="70"/>
      <c r="B16" s="71"/>
      <c r="C16" s="72"/>
      <c r="D16" s="73"/>
      <c r="E16" s="72"/>
      <c r="F16" s="81"/>
      <c r="G16" s="74">
        <f>B16*C16*D16/3</f>
        <v>0</v>
      </c>
      <c r="H16" s="75">
        <f>G16*0.046</f>
        <v>0</v>
      </c>
      <c r="I16" s="75">
        <f>B16*E16*F16/3</f>
        <v>0</v>
      </c>
      <c r="J16" s="74">
        <f>I16*0.023</f>
        <v>0</v>
      </c>
      <c r="K16" s="74">
        <f>H16+G16</f>
        <v>0</v>
      </c>
      <c r="L16" s="74">
        <f>I16+J16</f>
        <v>0</v>
      </c>
      <c r="M16" s="76">
        <f>L16+K16</f>
        <v>0</v>
      </c>
    </row>
    <row r="17" spans="1:14" ht="16" x14ac:dyDescent="0.2">
      <c r="A17" s="45"/>
      <c r="B17" s="7"/>
      <c r="C17" s="19"/>
      <c r="D17" s="30"/>
      <c r="E17" s="19"/>
      <c r="F17" s="82"/>
      <c r="G17" s="25">
        <f>B17*C17*D17/3</f>
        <v>0</v>
      </c>
      <c r="H17" s="75">
        <f t="shared" ref="H17:H18" si="2">G17*0.046</f>
        <v>0</v>
      </c>
      <c r="I17" s="26">
        <f>B17*E17*F17/3</f>
        <v>0</v>
      </c>
      <c r="J17" s="74">
        <f t="shared" ref="J17:J18" si="3">I17*0.03</f>
        <v>0</v>
      </c>
      <c r="K17" s="25">
        <f>H17+G17</f>
        <v>0</v>
      </c>
      <c r="L17" s="25">
        <f>I17+J17</f>
        <v>0</v>
      </c>
      <c r="M17" s="35"/>
    </row>
    <row r="18" spans="1:14" ht="16" x14ac:dyDescent="0.2">
      <c r="A18" s="45"/>
      <c r="B18" s="7"/>
      <c r="C18" s="19"/>
      <c r="D18" s="30"/>
      <c r="E18" s="19"/>
      <c r="F18" s="82"/>
      <c r="G18" s="25">
        <f>B18*C18*D18/3</f>
        <v>0</v>
      </c>
      <c r="H18" s="75">
        <f t="shared" si="2"/>
        <v>0</v>
      </c>
      <c r="I18" s="26">
        <f>B18*E18*F18/3</f>
        <v>0</v>
      </c>
      <c r="J18" s="74">
        <f t="shared" si="3"/>
        <v>0</v>
      </c>
      <c r="K18" s="25">
        <f>H18+G18</f>
        <v>0</v>
      </c>
      <c r="L18" s="25">
        <f>I18+J18</f>
        <v>0</v>
      </c>
      <c r="M18" s="35"/>
    </row>
    <row r="19" spans="1:14" ht="24" customHeight="1" x14ac:dyDescent="0.2">
      <c r="A19" s="53"/>
      <c r="B19" s="54"/>
      <c r="C19" s="55"/>
      <c r="D19" s="56"/>
      <c r="E19" s="55"/>
      <c r="F19" s="57"/>
      <c r="G19" s="58"/>
      <c r="H19" s="59"/>
      <c r="I19" s="59"/>
      <c r="J19" s="59"/>
      <c r="K19" s="59"/>
      <c r="L19" s="59"/>
      <c r="M19" s="59"/>
      <c r="N19" s="3"/>
    </row>
    <row r="20" spans="1:14" ht="25" customHeight="1" x14ac:dyDescent="0.2">
      <c r="A20" s="20" t="s">
        <v>35</v>
      </c>
      <c r="B20" s="21" t="s">
        <v>36</v>
      </c>
      <c r="C20" s="68" t="s">
        <v>38</v>
      </c>
      <c r="D20" s="67" t="s">
        <v>39</v>
      </c>
      <c r="E20" s="68" t="s">
        <v>37</v>
      </c>
      <c r="F20" s="67" t="s">
        <v>40</v>
      </c>
      <c r="G20" s="22" t="s">
        <v>41</v>
      </c>
      <c r="H20" s="69" t="s">
        <v>42</v>
      </c>
      <c r="I20" s="52"/>
      <c r="J20" s="52"/>
      <c r="K20" s="52"/>
      <c r="L20" s="51"/>
      <c r="M20" s="51"/>
      <c r="N20" s="3"/>
    </row>
    <row r="21" spans="1:14" s="77" customFormat="1" ht="25" customHeight="1" x14ac:dyDescent="0.2">
      <c r="A21" s="83"/>
      <c r="B21" s="84"/>
      <c r="C21" s="85"/>
      <c r="D21" s="91">
        <f>B21*C21*0.046</f>
        <v>0</v>
      </c>
      <c r="E21" s="85"/>
      <c r="F21" s="92">
        <f>E21*B21*0.023</f>
        <v>0</v>
      </c>
      <c r="G21" s="86">
        <f>B21*C21+D21</f>
        <v>0</v>
      </c>
      <c r="H21" s="86">
        <f>E21*B21+F21</f>
        <v>0</v>
      </c>
      <c r="I21" s="87"/>
      <c r="J21" s="87"/>
      <c r="K21" s="87"/>
      <c r="L21" s="88"/>
      <c r="M21" s="88"/>
      <c r="N21" s="89"/>
    </row>
    <row r="22" spans="1:14" ht="22" customHeight="1" x14ac:dyDescent="0.2">
      <c r="A22" s="63"/>
      <c r="B22" s="64"/>
      <c r="C22" s="65"/>
      <c r="D22" s="65"/>
      <c r="E22" s="66"/>
      <c r="F22" s="66"/>
      <c r="G22" s="64"/>
      <c r="H22" s="64"/>
      <c r="I22" s="9"/>
      <c r="J22" s="4"/>
      <c r="K22" s="4"/>
      <c r="L22" s="9"/>
    </row>
    <row r="23" spans="1:14" ht="19" x14ac:dyDescent="0.2">
      <c r="A23" s="60" t="s">
        <v>25</v>
      </c>
      <c r="B23" s="61" t="s">
        <v>31</v>
      </c>
      <c r="C23" s="62" t="s">
        <v>32</v>
      </c>
      <c r="D23" s="1"/>
      <c r="E23" s="5"/>
      <c r="F23" s="5"/>
      <c r="G23" s="8"/>
      <c r="H23" s="8"/>
      <c r="I23" s="8"/>
      <c r="J23" s="8"/>
      <c r="K23" s="8"/>
    </row>
    <row r="24" spans="1:14" ht="21" customHeight="1" x14ac:dyDescent="0.15">
      <c r="A24" s="93"/>
      <c r="B24" s="94">
        <f>G21+SUM(K16:K18)+SUM(K10:K13)</f>
        <v>0</v>
      </c>
      <c r="C24" s="94">
        <f>SUM(L10:L13)+SUM(L16:L18)+H21</f>
        <v>0</v>
      </c>
    </row>
    <row r="25" spans="1:14" ht="16" x14ac:dyDescent="0.2">
      <c r="A25" s="44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14" ht="20" x14ac:dyDescent="0.2">
      <c r="A26" s="99" t="s">
        <v>5</v>
      </c>
      <c r="B26" s="99"/>
      <c r="C26" s="99"/>
      <c r="D26" s="99"/>
      <c r="E26" s="3"/>
      <c r="F26" s="3"/>
      <c r="G26" s="3"/>
      <c r="H26" s="3"/>
      <c r="I26" s="3"/>
    </row>
    <row r="27" spans="1:14" ht="16" x14ac:dyDescent="0.2">
      <c r="A27" s="47"/>
      <c r="B27" s="3"/>
      <c r="C27" s="1" t="s">
        <v>9</v>
      </c>
      <c r="D27" s="1" t="s">
        <v>10</v>
      </c>
      <c r="E27" s="3"/>
      <c r="F27" s="3"/>
      <c r="G27" s="3"/>
      <c r="H27" s="3"/>
      <c r="I27" s="3"/>
    </row>
    <row r="28" spans="1:14" ht="16" x14ac:dyDescent="0.2">
      <c r="A28" s="47" t="s">
        <v>29</v>
      </c>
      <c r="B28" s="3"/>
      <c r="C28" s="96"/>
      <c r="D28" s="40"/>
      <c r="E28" s="90" t="s">
        <v>27</v>
      </c>
      <c r="F28" s="110" t="s">
        <v>28</v>
      </c>
      <c r="G28" s="3"/>
      <c r="H28" s="3"/>
      <c r="I28" s="3"/>
    </row>
    <row r="29" spans="1:14" ht="16" x14ac:dyDescent="0.2">
      <c r="A29" s="47"/>
      <c r="B29" s="3"/>
      <c r="C29" s="41"/>
      <c r="D29" s="41"/>
      <c r="E29" s="90" t="s">
        <v>26</v>
      </c>
      <c r="F29" s="3"/>
      <c r="G29" s="3"/>
      <c r="H29" s="3"/>
      <c r="I29" s="3"/>
    </row>
    <row r="30" spans="1:14" ht="16" x14ac:dyDescent="0.2">
      <c r="A30" s="47" t="s">
        <v>14</v>
      </c>
      <c r="B30" s="3"/>
      <c r="C30" s="7"/>
      <c r="D30" s="7"/>
      <c r="E30" s="3"/>
      <c r="F30" s="3"/>
      <c r="G30" s="3"/>
      <c r="H30" s="3"/>
      <c r="I30" s="3"/>
    </row>
    <row r="31" spans="1:14" ht="16" x14ac:dyDescent="0.2">
      <c r="A31" s="44"/>
      <c r="B31" s="3"/>
      <c r="C31" s="42"/>
      <c r="D31" s="42"/>
      <c r="E31" s="3"/>
      <c r="F31" s="3"/>
      <c r="G31" s="3"/>
      <c r="H31" s="3"/>
      <c r="I31" s="3"/>
    </row>
    <row r="32" spans="1:14" ht="16" x14ac:dyDescent="0.2">
      <c r="A32" s="47" t="s">
        <v>4</v>
      </c>
      <c r="B32" s="3"/>
      <c r="C32" s="7"/>
      <c r="D32" s="7"/>
      <c r="E32" s="3"/>
      <c r="F32" s="3"/>
      <c r="G32" s="3"/>
      <c r="H32" s="3"/>
      <c r="I32" s="3"/>
    </row>
    <row r="33" spans="1:9" ht="16" x14ac:dyDescent="0.2">
      <c r="A33" s="44"/>
      <c r="B33" s="3"/>
      <c r="C33" s="42"/>
      <c r="D33" s="42"/>
      <c r="E33" s="3"/>
      <c r="F33" s="3"/>
      <c r="G33" s="3"/>
      <c r="H33" s="3"/>
      <c r="I33" s="3"/>
    </row>
    <row r="34" spans="1:9" ht="16" x14ac:dyDescent="0.2">
      <c r="A34" s="47" t="s">
        <v>33</v>
      </c>
      <c r="B34" s="3"/>
      <c r="C34" s="7"/>
      <c r="D34" s="7"/>
      <c r="E34" s="6"/>
      <c r="F34" s="6"/>
      <c r="G34" s="6"/>
      <c r="H34" s="6"/>
      <c r="I34" s="6"/>
    </row>
    <row r="35" spans="1:9" ht="16" x14ac:dyDescent="0.2">
      <c r="A35" s="44"/>
      <c r="B35" s="6"/>
      <c r="C35" s="42"/>
      <c r="D35" s="42"/>
      <c r="E35" s="6"/>
      <c r="F35" s="6"/>
      <c r="G35" s="6"/>
      <c r="H35" s="6"/>
      <c r="I35" s="6"/>
    </row>
    <row r="36" spans="1:9" ht="16" x14ac:dyDescent="0.2">
      <c r="A36" s="47" t="s">
        <v>1</v>
      </c>
      <c r="B36" s="4"/>
      <c r="C36" s="7"/>
      <c r="D36" s="7"/>
      <c r="E36" s="3"/>
      <c r="F36" s="3"/>
      <c r="G36" s="3"/>
      <c r="H36" s="3"/>
      <c r="I36" s="3"/>
    </row>
    <row r="37" spans="1:9" ht="16" x14ac:dyDescent="0.2">
      <c r="A37" s="44"/>
      <c r="B37" s="3"/>
      <c r="C37" s="42"/>
      <c r="D37" s="42"/>
      <c r="E37" s="3"/>
      <c r="F37" s="3"/>
      <c r="G37" s="3"/>
      <c r="H37" s="3"/>
      <c r="I37" s="3"/>
    </row>
    <row r="38" spans="1:9" ht="16" x14ac:dyDescent="0.2">
      <c r="A38" s="47" t="s">
        <v>5</v>
      </c>
      <c r="B38" s="3"/>
      <c r="C38" s="7"/>
      <c r="D38" s="7"/>
      <c r="E38" s="6"/>
      <c r="F38" s="6"/>
      <c r="G38" s="6"/>
      <c r="H38" s="6"/>
      <c r="I38" s="6"/>
    </row>
    <row r="39" spans="1:9" ht="16" x14ac:dyDescent="0.2">
      <c r="A39" s="47"/>
      <c r="B39" s="3"/>
      <c r="C39" s="38"/>
      <c r="D39" s="38"/>
      <c r="E39" s="6"/>
      <c r="F39" s="6"/>
      <c r="G39" s="6"/>
      <c r="H39" s="6"/>
      <c r="I39" s="6"/>
    </row>
    <row r="40" spans="1:9" ht="18" x14ac:dyDescent="0.2">
      <c r="A40" s="48" t="s">
        <v>30</v>
      </c>
      <c r="B40" s="39"/>
      <c r="C40" s="39">
        <f>SUM(C28:C38)</f>
        <v>0</v>
      </c>
      <c r="D40" s="39">
        <f>SUM(D28:D38)</f>
        <v>0</v>
      </c>
      <c r="E40" s="6"/>
      <c r="F40" s="6"/>
      <c r="G40" s="6"/>
      <c r="H40" s="6"/>
      <c r="I40" s="6"/>
    </row>
    <row r="41" spans="1:9" ht="18" x14ac:dyDescent="0.2">
      <c r="A41" s="49"/>
      <c r="B41" s="43"/>
      <c r="C41" s="43"/>
      <c r="D41" s="43"/>
      <c r="E41" s="6"/>
      <c r="F41" s="6"/>
      <c r="G41" s="6"/>
      <c r="H41" s="6"/>
      <c r="I41" s="6"/>
    </row>
    <row r="42" spans="1:9" ht="16" x14ac:dyDescent="0.2">
      <c r="A42" s="44"/>
      <c r="B42" s="4"/>
      <c r="C42" s="10" t="s">
        <v>9</v>
      </c>
      <c r="D42" s="10" t="s">
        <v>10</v>
      </c>
      <c r="E42" s="11" t="s">
        <v>13</v>
      </c>
      <c r="F42" s="6"/>
      <c r="G42" s="6"/>
      <c r="H42" s="6"/>
      <c r="I42" s="6"/>
    </row>
    <row r="43" spans="1:9" ht="20" x14ac:dyDescent="0.2">
      <c r="A43" s="13" t="s">
        <v>7</v>
      </c>
      <c r="B43" s="13"/>
      <c r="C43" s="14">
        <f>C40+B24</f>
        <v>0</v>
      </c>
      <c r="D43" s="14">
        <f>C24+D40</f>
        <v>0</v>
      </c>
      <c r="E43" s="14">
        <f>C43+D43</f>
        <v>0</v>
      </c>
      <c r="F43" s="6"/>
      <c r="G43" s="3"/>
      <c r="H43" s="3"/>
      <c r="I43" s="3"/>
    </row>
    <row r="44" spans="1:9" ht="16" x14ac:dyDescent="0.2">
      <c r="F44" s="6"/>
    </row>
    <row r="45" spans="1:9" ht="16" x14ac:dyDescent="0.2">
      <c r="F45" s="6"/>
    </row>
    <row r="46" spans="1:9" ht="16" x14ac:dyDescent="0.2">
      <c r="F46" s="6"/>
    </row>
    <row r="47" spans="1:9" ht="16" x14ac:dyDescent="0.2">
      <c r="F47" s="6"/>
    </row>
  </sheetData>
  <mergeCells count="8">
    <mergeCell ref="A8:L8"/>
    <mergeCell ref="A26:D26"/>
    <mergeCell ref="A1:L1"/>
    <mergeCell ref="A2:L2"/>
    <mergeCell ref="B3:D3"/>
    <mergeCell ref="B4:D4"/>
    <mergeCell ref="B5:D5"/>
    <mergeCell ref="F6:G6"/>
  </mergeCells>
  <dataValidations count="2">
    <dataValidation type="list" allowBlank="1" showInputMessage="1" showErrorMessage="1" sqref="E22:F23" xr:uid="{1D7C02CB-B4F8-A545-AAD2-8199772195CF}">
      <formula1>"25.8%, 23.4%, 8%"</formula1>
    </dataValidation>
    <dataValidation allowBlank="1" showInputMessage="1" showErrorMessage="1" promptTitle="Federal rates" sqref="E10:F14 F15:G21 H21" xr:uid="{08961C32-2CA9-B245-B90D-C10234C89D06}"/>
  </dataValidations>
  <hyperlinks>
    <hyperlink ref="F28" r:id="rId1" xr:uid="{35D7612F-D69D-0E49-9658-BA64BB940AA4}"/>
    <hyperlink ref="I6" r:id="rId2" xr:uid="{B6B21C0F-7187-1940-AD94-32144E6818B8}"/>
  </hyperlinks>
  <pageMargins left="0.7" right="0.7" top="0.75" bottom="0.75" header="0.3" footer="0.3"/>
  <pageSetup scale="58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47"/>
  <sheetViews>
    <sheetView zoomScaleNormal="100" workbookViewId="0">
      <selection activeCell="E9" sqref="E9:F9"/>
    </sheetView>
  </sheetViews>
  <sheetFormatPr baseColWidth="10" defaultRowHeight="13" x14ac:dyDescent="0.15"/>
  <cols>
    <col min="1" max="1" width="29" style="28" customWidth="1"/>
    <col min="2" max="2" width="14.83203125" customWidth="1"/>
    <col min="3" max="3" width="15.6640625" customWidth="1"/>
    <col min="4" max="4" width="15.5" customWidth="1"/>
    <col min="5" max="5" width="19" customWidth="1"/>
    <col min="6" max="6" width="17.83203125" customWidth="1"/>
    <col min="7" max="7" width="19.5" customWidth="1"/>
    <col min="8" max="9" width="19.1640625" customWidth="1"/>
    <col min="10" max="10" width="17.6640625" customWidth="1"/>
    <col min="11" max="11" width="14.6640625" customWidth="1"/>
    <col min="12" max="12" width="15.33203125" customWidth="1"/>
    <col min="13" max="13" width="19.1640625" customWidth="1"/>
    <col min="14" max="14" width="16.6640625" customWidth="1"/>
  </cols>
  <sheetData>
    <row r="1" spans="1:13" ht="28" x14ac:dyDescent="0.15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3" ht="42" customHeight="1" x14ac:dyDescent="0.15">
      <c r="A2" s="101" t="s">
        <v>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3" ht="24" customHeight="1" x14ac:dyDescent="0.2">
      <c r="A3" s="27" t="s">
        <v>0</v>
      </c>
      <c r="B3" s="103" t="s">
        <v>55</v>
      </c>
      <c r="C3" s="103"/>
      <c r="D3" s="103"/>
      <c r="E3" s="2"/>
      <c r="F3" s="2"/>
      <c r="G3" s="2"/>
      <c r="H3" s="2"/>
      <c r="I3" s="2"/>
      <c r="J3" s="3"/>
      <c r="K3" s="3"/>
      <c r="L3" s="3"/>
    </row>
    <row r="4" spans="1:13" ht="22" customHeight="1" x14ac:dyDescent="0.2">
      <c r="A4" s="27" t="s">
        <v>15</v>
      </c>
      <c r="B4" s="103" t="s">
        <v>56</v>
      </c>
      <c r="C4" s="103"/>
      <c r="D4" s="103"/>
      <c r="E4" s="2"/>
      <c r="F4" s="2"/>
      <c r="G4" s="2"/>
      <c r="H4" s="2"/>
      <c r="I4" s="2"/>
      <c r="J4" s="3"/>
      <c r="K4" s="3"/>
      <c r="L4" s="3"/>
    </row>
    <row r="5" spans="1:13" ht="29" customHeight="1" x14ac:dyDescent="0.2">
      <c r="A5" s="27" t="s">
        <v>2</v>
      </c>
      <c r="B5" s="104" t="s">
        <v>54</v>
      </c>
      <c r="C5" s="104"/>
      <c r="D5" s="104"/>
      <c r="E5" s="2"/>
      <c r="F5" s="2"/>
      <c r="G5" s="2"/>
      <c r="H5" s="2"/>
      <c r="I5" s="2"/>
      <c r="J5" s="3"/>
      <c r="K5" s="3"/>
      <c r="L5" s="3"/>
    </row>
    <row r="6" spans="1:13" ht="68" customHeight="1" x14ac:dyDescent="0.2">
      <c r="A6" s="63"/>
      <c r="B6" s="2"/>
      <c r="C6" s="2"/>
      <c r="D6" s="2"/>
      <c r="E6" s="2"/>
      <c r="F6" s="105" t="s">
        <v>18</v>
      </c>
      <c r="G6" s="106"/>
      <c r="H6" s="98">
        <v>0.03</v>
      </c>
      <c r="I6" s="97"/>
      <c r="J6" s="3"/>
      <c r="K6" s="3"/>
      <c r="L6" s="3"/>
    </row>
    <row r="7" spans="1:13" ht="16" x14ac:dyDescent="0.2">
      <c r="A7" s="44"/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3" ht="20" x14ac:dyDescent="0.15">
      <c r="A8" s="99" t="s">
        <v>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32"/>
    </row>
    <row r="9" spans="1:13" s="23" customFormat="1" ht="36" customHeight="1" x14ac:dyDescent="0.15">
      <c r="A9" s="50" t="s">
        <v>34</v>
      </c>
      <c r="B9" s="29" t="s">
        <v>3</v>
      </c>
      <c r="C9" s="29" t="s">
        <v>44</v>
      </c>
      <c r="D9" s="29" t="s">
        <v>45</v>
      </c>
      <c r="E9" s="107" t="s">
        <v>16</v>
      </c>
      <c r="F9" s="107" t="s">
        <v>17</v>
      </c>
      <c r="G9" s="29" t="s">
        <v>23</v>
      </c>
      <c r="H9" s="29" t="s">
        <v>20</v>
      </c>
      <c r="I9" s="29" t="s">
        <v>21</v>
      </c>
      <c r="J9" s="29" t="s">
        <v>46</v>
      </c>
      <c r="K9" s="29" t="s">
        <v>11</v>
      </c>
      <c r="L9" s="29" t="s">
        <v>12</v>
      </c>
      <c r="M9" s="33" t="s">
        <v>13</v>
      </c>
    </row>
    <row r="10" spans="1:13" s="77" customFormat="1" ht="20" customHeight="1" x14ac:dyDescent="0.2">
      <c r="A10" s="70" t="s">
        <v>52</v>
      </c>
      <c r="B10" s="78">
        <v>62000</v>
      </c>
      <c r="C10" s="79">
        <v>0.1</v>
      </c>
      <c r="D10" s="79">
        <v>0.1</v>
      </c>
      <c r="E10" s="80">
        <v>0.78200000000000003</v>
      </c>
      <c r="F10" s="80">
        <v>0.74299999999999999</v>
      </c>
      <c r="G10" s="74">
        <f>B10*C10</f>
        <v>6200</v>
      </c>
      <c r="H10" s="75">
        <f>G10*E10</f>
        <v>4848.4000000000005</v>
      </c>
      <c r="I10" s="74">
        <f>B10*D10*(1+$H$6)</f>
        <v>6386</v>
      </c>
      <c r="J10" s="74">
        <f>I10*F10</f>
        <v>4744.7979999999998</v>
      </c>
      <c r="K10" s="75">
        <f>H10+G10</f>
        <v>11048.400000000001</v>
      </c>
      <c r="L10" s="74">
        <f>I10+J10</f>
        <v>11130.797999999999</v>
      </c>
      <c r="M10" s="76">
        <f>L10+K10</f>
        <v>22179.198</v>
      </c>
    </row>
    <row r="11" spans="1:13" ht="16" x14ac:dyDescent="0.2">
      <c r="A11" s="45"/>
      <c r="B11" s="7"/>
      <c r="C11" s="12"/>
      <c r="D11" s="12"/>
      <c r="E11" s="12"/>
      <c r="F11" s="12"/>
      <c r="G11" s="25">
        <f t="shared" ref="G11:G13" si="0">B11*C11</f>
        <v>0</v>
      </c>
      <c r="H11" s="26">
        <f t="shared" ref="H11:H13" si="1">G11*E11</f>
        <v>0</v>
      </c>
      <c r="I11" s="25">
        <f>B11*D11*(1+$H$6)</f>
        <v>0</v>
      </c>
      <c r="J11" s="25">
        <f>I11*F11</f>
        <v>0</v>
      </c>
      <c r="K11" s="26">
        <f>SUM(G11,H11)</f>
        <v>0</v>
      </c>
      <c r="L11" s="25">
        <f>I11+J11</f>
        <v>0</v>
      </c>
      <c r="M11" s="34">
        <f>L11+K11</f>
        <v>0</v>
      </c>
    </row>
    <row r="12" spans="1:13" ht="16" x14ac:dyDescent="0.2">
      <c r="A12" s="45"/>
      <c r="B12" s="7"/>
      <c r="C12" s="12"/>
      <c r="D12" s="12"/>
      <c r="E12" s="12"/>
      <c r="F12" s="12"/>
      <c r="G12" s="25">
        <f t="shared" si="0"/>
        <v>0</v>
      </c>
      <c r="H12" s="26">
        <f t="shared" si="1"/>
        <v>0</v>
      </c>
      <c r="I12" s="25">
        <f>B12*D12*(1+$H$6)</f>
        <v>0</v>
      </c>
      <c r="J12" s="25">
        <f>I12*F12</f>
        <v>0</v>
      </c>
      <c r="K12" s="26">
        <f>SUM(G12,H12)</f>
        <v>0</v>
      </c>
      <c r="L12" s="25">
        <f>I12+J12</f>
        <v>0</v>
      </c>
      <c r="M12" s="34">
        <f>L12+K12</f>
        <v>0</v>
      </c>
    </row>
    <row r="13" spans="1:13" ht="16" x14ac:dyDescent="0.2">
      <c r="A13" s="45"/>
      <c r="B13" s="7"/>
      <c r="C13" s="12"/>
      <c r="D13" s="12"/>
      <c r="E13" s="12"/>
      <c r="F13" s="12"/>
      <c r="G13" s="25">
        <f t="shared" si="0"/>
        <v>0</v>
      </c>
      <c r="H13" s="26">
        <f t="shared" si="1"/>
        <v>0</v>
      </c>
      <c r="I13" s="25">
        <f>B13*D13*(1+$H$6)</f>
        <v>0</v>
      </c>
      <c r="J13" s="25">
        <f>I13*F13</f>
        <v>0</v>
      </c>
      <c r="K13" s="26">
        <f>SUM(G13,H13)</f>
        <v>0</v>
      </c>
      <c r="L13" s="25">
        <f>I13+J13</f>
        <v>0</v>
      </c>
      <c r="M13" s="34">
        <f>L13+K13</f>
        <v>0</v>
      </c>
    </row>
    <row r="14" spans="1:13" ht="30" customHeight="1" x14ac:dyDescent="0.2">
      <c r="A14" s="46"/>
      <c r="B14" s="15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36"/>
    </row>
    <row r="15" spans="1:13" s="23" customFormat="1" ht="34" x14ac:dyDescent="0.15">
      <c r="A15" s="95" t="s">
        <v>51</v>
      </c>
      <c r="B15" s="21" t="s">
        <v>19</v>
      </c>
      <c r="C15" s="18" t="s">
        <v>48</v>
      </c>
      <c r="D15" s="18" t="s">
        <v>47</v>
      </c>
      <c r="E15" s="18" t="s">
        <v>49</v>
      </c>
      <c r="F15" s="22" t="s">
        <v>50</v>
      </c>
      <c r="G15" s="24" t="s">
        <v>23</v>
      </c>
      <c r="H15" s="24" t="s">
        <v>20</v>
      </c>
      <c r="I15" s="24" t="s">
        <v>21</v>
      </c>
      <c r="J15" s="24" t="s">
        <v>22</v>
      </c>
      <c r="K15" s="24" t="s">
        <v>24</v>
      </c>
      <c r="L15" s="31" t="s">
        <v>12</v>
      </c>
      <c r="M15" s="33" t="s">
        <v>13</v>
      </c>
    </row>
    <row r="16" spans="1:13" s="77" customFormat="1" ht="16" x14ac:dyDescent="0.2">
      <c r="A16" s="70" t="s">
        <v>53</v>
      </c>
      <c r="B16" s="71">
        <v>37646</v>
      </c>
      <c r="C16" s="72">
        <v>0.25</v>
      </c>
      <c r="D16" s="73">
        <v>2</v>
      </c>
      <c r="E16" s="72"/>
      <c r="F16" s="81"/>
      <c r="G16" s="74">
        <f>B16*C16*D16/3</f>
        <v>6274.333333333333</v>
      </c>
      <c r="H16" s="75">
        <f>G16*0.046</f>
        <v>288.61933333333332</v>
      </c>
      <c r="I16" s="75">
        <f>B16*E16*F16/3</f>
        <v>0</v>
      </c>
      <c r="J16" s="74">
        <f>I16*0.023</f>
        <v>0</v>
      </c>
      <c r="K16" s="74">
        <f>H16+G16</f>
        <v>6562.9526666666661</v>
      </c>
      <c r="L16" s="74">
        <f>I16+J16</f>
        <v>0</v>
      </c>
      <c r="M16" s="76">
        <f>L16+K16</f>
        <v>6562.9526666666661</v>
      </c>
    </row>
    <row r="17" spans="1:14" ht="16" x14ac:dyDescent="0.2">
      <c r="A17" s="45"/>
      <c r="B17" s="7"/>
      <c r="C17" s="19"/>
      <c r="D17" s="30"/>
      <c r="E17" s="19"/>
      <c r="F17" s="82"/>
      <c r="G17" s="25">
        <f>B17*C17*D17/3</f>
        <v>0</v>
      </c>
      <c r="H17" s="75">
        <f t="shared" ref="H17:H18" si="2">G17*0.046</f>
        <v>0</v>
      </c>
      <c r="I17" s="26">
        <f>B17*E17*F17/3</f>
        <v>0</v>
      </c>
      <c r="J17" s="74">
        <f t="shared" ref="J17:J18" si="3">I17*0.03</f>
        <v>0</v>
      </c>
      <c r="K17" s="25">
        <f>H17+G17</f>
        <v>0</v>
      </c>
      <c r="L17" s="25">
        <f>I17+J17</f>
        <v>0</v>
      </c>
      <c r="M17" s="35"/>
    </row>
    <row r="18" spans="1:14" ht="16" x14ac:dyDescent="0.2">
      <c r="A18" s="45"/>
      <c r="B18" s="7"/>
      <c r="C18" s="19"/>
      <c r="D18" s="30"/>
      <c r="E18" s="19"/>
      <c r="F18" s="82"/>
      <c r="G18" s="25">
        <f>B18*C18*D18/3</f>
        <v>0</v>
      </c>
      <c r="H18" s="75">
        <f t="shared" si="2"/>
        <v>0</v>
      </c>
      <c r="I18" s="26">
        <f>B18*E18*F18/3</f>
        <v>0</v>
      </c>
      <c r="J18" s="74">
        <f t="shared" si="3"/>
        <v>0</v>
      </c>
      <c r="K18" s="25">
        <f>H18+G18</f>
        <v>0</v>
      </c>
      <c r="L18" s="25">
        <f>I18+J18</f>
        <v>0</v>
      </c>
      <c r="M18" s="35"/>
    </row>
    <row r="19" spans="1:14" ht="24" customHeight="1" x14ac:dyDescent="0.2">
      <c r="A19" s="53"/>
      <c r="B19" s="54"/>
      <c r="C19" s="55"/>
      <c r="D19" s="56"/>
      <c r="E19" s="55"/>
      <c r="F19" s="57"/>
      <c r="G19" s="58"/>
      <c r="H19" s="59"/>
      <c r="I19" s="59"/>
      <c r="J19" s="59"/>
      <c r="K19" s="59"/>
      <c r="L19" s="59"/>
      <c r="M19" s="59"/>
      <c r="N19" s="3"/>
    </row>
    <row r="20" spans="1:14" ht="25" customHeight="1" x14ac:dyDescent="0.2">
      <c r="A20" s="20" t="s">
        <v>35</v>
      </c>
      <c r="B20" s="21" t="s">
        <v>36</v>
      </c>
      <c r="C20" s="68" t="s">
        <v>38</v>
      </c>
      <c r="D20" s="67" t="s">
        <v>39</v>
      </c>
      <c r="E20" s="68" t="s">
        <v>37</v>
      </c>
      <c r="F20" s="67" t="s">
        <v>40</v>
      </c>
      <c r="G20" s="22" t="s">
        <v>41</v>
      </c>
      <c r="H20" s="69" t="s">
        <v>42</v>
      </c>
      <c r="I20" s="52"/>
      <c r="J20" s="52"/>
      <c r="K20" s="52"/>
      <c r="L20" s="51"/>
      <c r="M20" s="51"/>
      <c r="N20" s="3"/>
    </row>
    <row r="21" spans="1:14" s="77" customFormat="1" ht="25" customHeight="1" x14ac:dyDescent="0.2">
      <c r="A21" s="83" t="s">
        <v>57</v>
      </c>
      <c r="B21" s="84">
        <v>14</v>
      </c>
      <c r="C21" s="85">
        <v>75</v>
      </c>
      <c r="D21" s="91">
        <f>B21*C21*0.046</f>
        <v>48.3</v>
      </c>
      <c r="E21" s="85">
        <v>50</v>
      </c>
      <c r="F21" s="92">
        <f>E21*B21*0.023</f>
        <v>16.100000000000001</v>
      </c>
      <c r="G21" s="86">
        <f>B21*C21+D21</f>
        <v>1098.3</v>
      </c>
      <c r="H21" s="86">
        <f>E21*B21+F21</f>
        <v>716.1</v>
      </c>
      <c r="I21" s="87"/>
      <c r="J21" s="87"/>
      <c r="K21" s="87"/>
      <c r="L21" s="88"/>
      <c r="M21" s="88"/>
      <c r="N21" s="89"/>
    </row>
    <row r="22" spans="1:14" ht="22" customHeight="1" x14ac:dyDescent="0.2">
      <c r="A22" s="63"/>
      <c r="B22" s="64"/>
      <c r="C22" s="65"/>
      <c r="D22" s="65"/>
      <c r="E22" s="66"/>
      <c r="F22" s="66"/>
      <c r="G22" s="64"/>
      <c r="H22" s="64"/>
      <c r="I22" s="9"/>
      <c r="J22" s="4"/>
      <c r="K22" s="4"/>
      <c r="L22" s="9"/>
    </row>
    <row r="23" spans="1:14" ht="19" x14ac:dyDescent="0.2">
      <c r="A23" s="60" t="s">
        <v>25</v>
      </c>
      <c r="B23" s="61" t="s">
        <v>31</v>
      </c>
      <c r="C23" s="62" t="s">
        <v>32</v>
      </c>
      <c r="D23" s="1"/>
      <c r="E23" s="5"/>
      <c r="F23" s="5"/>
      <c r="G23" s="8"/>
      <c r="H23" s="8"/>
      <c r="I23" s="8"/>
      <c r="J23" s="8"/>
      <c r="K23" s="8"/>
    </row>
    <row r="24" spans="1:14" ht="21" customHeight="1" x14ac:dyDescent="0.15">
      <c r="A24" s="93"/>
      <c r="B24" s="94">
        <f>G21+SUM(K16:K18)+SUM(K10:K13)</f>
        <v>18709.652666666669</v>
      </c>
      <c r="C24" s="94">
        <f>SUM(L10:L13)+SUM(L16:L18)+H21</f>
        <v>11846.897999999999</v>
      </c>
    </row>
    <row r="25" spans="1:14" ht="16" x14ac:dyDescent="0.2">
      <c r="A25" s="44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14" ht="20" x14ac:dyDescent="0.2">
      <c r="A26" s="99" t="s">
        <v>5</v>
      </c>
      <c r="B26" s="99"/>
      <c r="C26" s="99"/>
      <c r="D26" s="99"/>
      <c r="E26" s="3"/>
      <c r="F26" s="3"/>
      <c r="G26" s="3"/>
      <c r="H26" s="3"/>
      <c r="I26" s="3"/>
    </row>
    <row r="27" spans="1:14" ht="16" x14ac:dyDescent="0.2">
      <c r="A27" s="47"/>
      <c r="B27" s="3"/>
      <c r="C27" s="1" t="s">
        <v>9</v>
      </c>
      <c r="D27" s="1" t="s">
        <v>10</v>
      </c>
      <c r="E27" s="3"/>
      <c r="F27" s="3"/>
      <c r="G27" s="3"/>
      <c r="H27" s="3"/>
      <c r="I27" s="3"/>
    </row>
    <row r="28" spans="1:14" ht="16" x14ac:dyDescent="0.2">
      <c r="A28" s="47" t="s">
        <v>29</v>
      </c>
      <c r="B28" s="3"/>
      <c r="C28" s="96">
        <f>(1889*2)+(2*741)+(5238*2)</f>
        <v>15736</v>
      </c>
      <c r="D28" s="40"/>
      <c r="E28" s="90" t="s">
        <v>27</v>
      </c>
      <c r="F28" s="37" t="s">
        <v>28</v>
      </c>
      <c r="G28" s="3"/>
      <c r="H28" s="3"/>
      <c r="I28" s="3"/>
    </row>
    <row r="29" spans="1:14" ht="16" x14ac:dyDescent="0.2">
      <c r="A29" s="47"/>
      <c r="B29" s="3"/>
      <c r="C29" s="41"/>
      <c r="D29" s="41"/>
      <c r="E29" s="90" t="s">
        <v>26</v>
      </c>
      <c r="F29" s="3"/>
      <c r="G29" s="3"/>
      <c r="H29" s="3"/>
      <c r="I29" s="3"/>
    </row>
    <row r="30" spans="1:14" ht="16" x14ac:dyDescent="0.2">
      <c r="A30" s="47" t="s">
        <v>14</v>
      </c>
      <c r="B30" s="3"/>
      <c r="C30" s="7"/>
      <c r="D30" s="7"/>
      <c r="E30" s="3"/>
      <c r="F30" s="3"/>
      <c r="G30" s="3"/>
      <c r="H30" s="3"/>
      <c r="I30" s="3"/>
    </row>
    <row r="31" spans="1:14" ht="16" x14ac:dyDescent="0.2">
      <c r="A31" s="44"/>
      <c r="B31" s="3"/>
      <c r="C31" s="42"/>
      <c r="D31" s="42"/>
      <c r="E31" s="3"/>
      <c r="F31" s="3"/>
      <c r="G31" s="3"/>
      <c r="H31" s="3"/>
      <c r="I31" s="3"/>
    </row>
    <row r="32" spans="1:14" ht="16" x14ac:dyDescent="0.2">
      <c r="A32" s="47" t="s">
        <v>4</v>
      </c>
      <c r="B32" s="3"/>
      <c r="C32" s="7"/>
      <c r="D32" s="7"/>
      <c r="E32" s="3"/>
      <c r="F32" s="3"/>
      <c r="G32" s="3"/>
      <c r="H32" s="3"/>
      <c r="I32" s="3"/>
    </row>
    <row r="33" spans="1:9" ht="16" x14ac:dyDescent="0.2">
      <c r="A33" s="44"/>
      <c r="B33" s="3"/>
      <c r="C33" s="42"/>
      <c r="D33" s="42"/>
      <c r="E33" s="3"/>
      <c r="F33" s="3"/>
      <c r="G33" s="3"/>
      <c r="H33" s="3"/>
      <c r="I33" s="3"/>
    </row>
    <row r="34" spans="1:9" ht="16" x14ac:dyDescent="0.2">
      <c r="A34" s="47" t="s">
        <v>33</v>
      </c>
      <c r="B34" s="3"/>
      <c r="C34" s="7">
        <v>100</v>
      </c>
      <c r="D34" s="7">
        <v>100</v>
      </c>
      <c r="E34" s="6"/>
      <c r="F34" s="6"/>
      <c r="G34" s="6"/>
      <c r="H34" s="6"/>
      <c r="I34" s="6"/>
    </row>
    <row r="35" spans="1:9" ht="16" x14ac:dyDescent="0.2">
      <c r="A35" s="44"/>
      <c r="B35" s="6"/>
      <c r="C35" s="42"/>
      <c r="D35" s="42"/>
      <c r="E35" s="6"/>
      <c r="F35" s="6"/>
      <c r="G35" s="6"/>
      <c r="H35" s="6"/>
      <c r="I35" s="6"/>
    </row>
    <row r="36" spans="1:9" ht="16" x14ac:dyDescent="0.2">
      <c r="A36" s="47" t="s">
        <v>1</v>
      </c>
      <c r="B36" s="4"/>
      <c r="C36" s="7">
        <v>1500</v>
      </c>
      <c r="D36" s="7">
        <v>1500</v>
      </c>
      <c r="E36" s="3"/>
      <c r="F36" s="3"/>
      <c r="G36" s="3"/>
      <c r="H36" s="3"/>
      <c r="I36" s="3"/>
    </row>
    <row r="37" spans="1:9" ht="16" x14ac:dyDescent="0.2">
      <c r="A37" s="44"/>
      <c r="B37" s="3"/>
      <c r="C37" s="42"/>
      <c r="D37" s="42"/>
      <c r="E37" s="3"/>
      <c r="F37" s="3"/>
      <c r="G37" s="3"/>
      <c r="H37" s="3"/>
      <c r="I37" s="3"/>
    </row>
    <row r="38" spans="1:9" ht="16" x14ac:dyDescent="0.2">
      <c r="A38" s="47" t="s">
        <v>5</v>
      </c>
      <c r="B38" s="3"/>
      <c r="C38" s="7">
        <v>500</v>
      </c>
      <c r="D38" s="7"/>
      <c r="E38" s="6"/>
      <c r="F38" s="6"/>
      <c r="G38" s="6"/>
      <c r="H38" s="6"/>
      <c r="I38" s="6"/>
    </row>
    <row r="39" spans="1:9" ht="16" x14ac:dyDescent="0.2">
      <c r="A39" s="47"/>
      <c r="B39" s="3"/>
      <c r="C39" s="38"/>
      <c r="D39" s="38"/>
      <c r="E39" s="6"/>
      <c r="F39" s="6"/>
      <c r="G39" s="6"/>
      <c r="H39" s="6"/>
      <c r="I39" s="6"/>
    </row>
    <row r="40" spans="1:9" ht="18" x14ac:dyDescent="0.2">
      <c r="A40" s="48" t="s">
        <v>30</v>
      </c>
      <c r="B40" s="39"/>
      <c r="C40" s="39">
        <f>SUM(C28:C38)</f>
        <v>17836</v>
      </c>
      <c r="D40" s="39">
        <f>SUM(D28:D38)</f>
        <v>1600</v>
      </c>
      <c r="E40" s="6"/>
      <c r="F40" s="6"/>
      <c r="G40" s="6"/>
      <c r="H40" s="6"/>
      <c r="I40" s="6"/>
    </row>
    <row r="41" spans="1:9" ht="18" x14ac:dyDescent="0.2">
      <c r="A41" s="49"/>
      <c r="B41" s="43"/>
      <c r="C41" s="43"/>
      <c r="D41" s="43"/>
      <c r="E41" s="6"/>
      <c r="F41" s="6"/>
      <c r="G41" s="6"/>
      <c r="H41" s="6"/>
      <c r="I41" s="6"/>
    </row>
    <row r="42" spans="1:9" ht="16" x14ac:dyDescent="0.2">
      <c r="A42" s="44"/>
      <c r="B42" s="4"/>
      <c r="C42" s="10" t="s">
        <v>9</v>
      </c>
      <c r="D42" s="10" t="s">
        <v>10</v>
      </c>
      <c r="E42" s="11" t="s">
        <v>13</v>
      </c>
      <c r="F42" s="6"/>
      <c r="G42" s="6"/>
      <c r="H42" s="6"/>
      <c r="I42" s="6"/>
    </row>
    <row r="43" spans="1:9" ht="20" x14ac:dyDescent="0.2">
      <c r="A43" s="13" t="s">
        <v>7</v>
      </c>
      <c r="B43" s="13"/>
      <c r="C43" s="14">
        <f>C40+B24</f>
        <v>36545.652666666669</v>
      </c>
      <c r="D43" s="14">
        <f>C24+D40</f>
        <v>13446.897999999999</v>
      </c>
      <c r="E43" s="14">
        <f>C43+D43</f>
        <v>49992.55066666667</v>
      </c>
      <c r="F43" s="6"/>
      <c r="G43" s="3"/>
      <c r="H43" s="3"/>
      <c r="I43" s="3"/>
    </row>
    <row r="44" spans="1:9" ht="16" x14ac:dyDescent="0.2">
      <c r="F44" s="6"/>
    </row>
    <row r="45" spans="1:9" ht="16" x14ac:dyDescent="0.2">
      <c r="F45" s="6"/>
    </row>
    <row r="46" spans="1:9" ht="16" x14ac:dyDescent="0.2">
      <c r="F46" s="6"/>
    </row>
    <row r="47" spans="1:9" ht="16" x14ac:dyDescent="0.2">
      <c r="F47" s="6"/>
    </row>
  </sheetData>
  <mergeCells count="8">
    <mergeCell ref="A26:D26"/>
    <mergeCell ref="B3:D3"/>
    <mergeCell ref="B5:D5"/>
    <mergeCell ref="A8:L8"/>
    <mergeCell ref="A1:L1"/>
    <mergeCell ref="B4:D4"/>
    <mergeCell ref="A2:L2"/>
    <mergeCell ref="F6:G6"/>
  </mergeCells>
  <dataValidations count="2">
    <dataValidation allowBlank="1" showInputMessage="1" showErrorMessage="1" promptTitle="Federal rates" sqref="E10:F14 F15:G21 H21" xr:uid="{00000000-0002-0000-0000-000000000000}"/>
    <dataValidation type="list" allowBlank="1" showInputMessage="1" showErrorMessage="1" sqref="E22:F23" xr:uid="{00000000-0002-0000-0000-000001000000}">
      <formula1>"25.8%, 23.4%, 8%"</formula1>
    </dataValidation>
  </dataValidations>
  <hyperlinks>
    <hyperlink ref="F28" r:id="rId1" xr:uid="{00000000-0004-0000-0000-000002000000}"/>
  </hyperlinks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Sample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OSP-ADMIN</dc:creator>
  <cp:lastModifiedBy>Mara Fields</cp:lastModifiedBy>
  <cp:lastPrinted>2019-01-10T20:49:29Z</cp:lastPrinted>
  <dcterms:created xsi:type="dcterms:W3CDTF">2011-09-22T19:29:42Z</dcterms:created>
  <dcterms:modified xsi:type="dcterms:W3CDTF">2023-02-13T17:53:57Z</dcterms:modified>
</cp:coreProperties>
</file>